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9" i="1" l="1"/>
  <c r="C108" i="1"/>
  <c r="C73" i="1"/>
  <c r="C67" i="1"/>
  <c r="H47" i="1" l="1"/>
  <c r="H41" i="1"/>
  <c r="H57" i="1"/>
  <c r="H28" i="1"/>
  <c r="H53" i="1"/>
  <c r="H22" i="1"/>
  <c r="H45" i="1"/>
  <c r="H43" i="1"/>
  <c r="H20" i="1"/>
  <c r="H52" i="1"/>
  <c r="H18" i="1" l="1"/>
  <c r="H36" i="1"/>
  <c r="H15" i="1" l="1"/>
  <c r="H24" i="1" l="1"/>
  <c r="H32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<sst xmlns="http://schemas.openxmlformats.org/spreadsheetml/2006/main" count="167" uniqueCount="101">
  <si>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</si>
  <si>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</si>
  <si>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</si>
  <si>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</si>
  <si>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</si>
  <si>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</si>
  <si>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</si>
  <si>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</si>
  <si>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</si>
  <si>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</si>
  <si>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</si>
  <si>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</si>
  <si>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</si>
  <si>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</si>
  <si>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</si>
  <si>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</si>
  <si>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</si>
  <si>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</si>
  <si>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</si>
  <si>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</si>
  <si>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</si>
  <si>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</si>
  <si>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</si>
  <si>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</si>
  <si>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</si>
  <si>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</si>
  <si>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</si>
  <si>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</si>
  <si>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</si>
  <si>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07.03.2024</t>
  </si>
  <si>
    <t>Primljena i neutrošena participacija od 07.03.2024</t>
  </si>
  <si>
    <t xml:space="preserve">Dana 07.03.2024.godine Dom zdravlja Požarevac je izvršio plaćanje prema dobavljačima: </t>
  </si>
  <si>
    <t>Phoenix Pharma</t>
  </si>
  <si>
    <t>Sopharma Trading</t>
  </si>
  <si>
    <t>Vega</t>
  </si>
  <si>
    <t>Euromedicina</t>
  </si>
  <si>
    <t>Teamedical</t>
  </si>
  <si>
    <t>Yunycom</t>
  </si>
  <si>
    <t>Auto servis Dule</t>
  </si>
  <si>
    <t>Auto centar Toplica</t>
  </si>
  <si>
    <t>Aleksandar Tošić</t>
  </si>
  <si>
    <t>Adria komerc</t>
  </si>
  <si>
    <t>Aqva Marija</t>
  </si>
  <si>
    <t>Family Kalčić</t>
  </si>
  <si>
    <t>DVD</t>
  </si>
  <si>
    <t>GrafArt</t>
  </si>
  <si>
    <t>JKP Komunalne službe</t>
  </si>
  <si>
    <t>MIM Global</t>
  </si>
  <si>
    <t>Sektor</t>
  </si>
  <si>
    <t>Univer-Savić</t>
  </si>
  <si>
    <t>Vujić STR</t>
  </si>
  <si>
    <t>ZZJZ</t>
  </si>
  <si>
    <t>Šiler</t>
  </si>
  <si>
    <t>MV Elektro</t>
  </si>
  <si>
    <t>778606223</t>
  </si>
  <si>
    <t>1103908239</t>
  </si>
  <si>
    <t>1103908593</t>
  </si>
  <si>
    <t>1245108/23</t>
  </si>
  <si>
    <t>23003198-002257</t>
  </si>
  <si>
    <t>23003196-002257</t>
  </si>
  <si>
    <t>2002-07003240-23</t>
  </si>
  <si>
    <t>1150144/23</t>
  </si>
  <si>
    <t>OT01/230118252</t>
  </si>
  <si>
    <t>19/2024</t>
  </si>
  <si>
    <t>136/2023</t>
  </si>
  <si>
    <t>21/2024</t>
  </si>
  <si>
    <t>7/2024</t>
  </si>
  <si>
    <t>93/2024</t>
  </si>
  <si>
    <t>024/2024</t>
  </si>
  <si>
    <t>113/2024</t>
  </si>
  <si>
    <t>24-POS-03956</t>
  </si>
  <si>
    <t>24-POS-02617</t>
  </si>
  <si>
    <t>24-RN011000027</t>
  </si>
  <si>
    <t>24-RN011000028</t>
  </si>
  <si>
    <t>24-RN011000029</t>
  </si>
  <si>
    <t>R-69/2024</t>
  </si>
  <si>
    <t>24-F02-00104</t>
  </si>
  <si>
    <t>104024</t>
  </si>
  <si>
    <t>104124</t>
  </si>
  <si>
    <t>104224</t>
  </si>
  <si>
    <t>177424</t>
  </si>
  <si>
    <t>177524</t>
  </si>
  <si>
    <t>177624</t>
  </si>
  <si>
    <t>103924</t>
  </si>
  <si>
    <t>24-F03-0007</t>
  </si>
  <si>
    <t>24-RN001000205</t>
  </si>
  <si>
    <t>24-F01-06-0001</t>
  </si>
  <si>
    <t>24-F01-05-0005</t>
  </si>
  <si>
    <t>24-F01-00048</t>
  </si>
  <si>
    <t>24-F01-00047</t>
  </si>
  <si>
    <t>14/99-514-70-2024</t>
  </si>
  <si>
    <t>1/99-529-70-2024</t>
  </si>
  <si>
    <t>24-RN002000089</t>
  </si>
  <si>
    <t>10781</t>
  </si>
  <si>
    <t>24-F01-00032</t>
  </si>
  <si>
    <t>24-F01-00031</t>
  </si>
  <si>
    <t>24-F01-00059</t>
  </si>
  <si>
    <t>UKUPNO LEKOVI- DIREKTNA PLAĆANJA</t>
  </si>
  <si>
    <t>UKUPNO SANITETSKI- DIREKTNA PLAĆANJA</t>
  </si>
  <si>
    <t>UKUPNO MATERIJALNI TROŠKOVI- PRIMARNA</t>
  </si>
  <si>
    <t>UKUPNO MATERIJALNI TROŠKOVI- 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</si>
</sst>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7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0" fontId="9" fillId="0" borderId="1" xfId="2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9"/>
  <sheetViews>
    <sheetView tabSelected="1" topLeftCell="B1" zoomScaleNormal="100" workbookViewId="0">
      <selection activeCell="F95" sqref="F9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9"/>
      <c r="J7" s="9"/>
    </row>
    <row r="8" spans="2:15" x14ac:dyDescent="0.25">
      <c r="B8" s="34" t="s">
        <v>29</v>
      </c>
      <c r="C8" s="34"/>
      <c r="D8" s="34"/>
      <c r="E8" s="34"/>
      <c r="F8" s="34"/>
      <c r="G8" s="34"/>
      <c r="H8" s="34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39" t="s">
        <v>4</v>
      </c>
      <c r="C11" s="40"/>
      <c r="D11" s="40"/>
      <c r="E11" s="40"/>
      <c r="F11" s="41"/>
      <c r="G11" s="24" t="s">
        <v>5</v>
      </c>
      <c r="H11" s="24" t="s">
        <v>6</v>
      </c>
      <c r="I11" s="9"/>
      <c r="J11" s="9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5">
        <v>45358</v>
      </c>
      <c r="H12" s="12">
        <v>1027786.67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6" t="s">
        <v>8</v>
      </c>
      <c r="C13" s="36"/>
      <c r="D13" s="36"/>
      <c r="E13" s="36"/>
      <c r="F13" s="36"/>
      <c r="G13" s="16">
        <v>45358</v>
      </c>
      <c r="H13" s="1">
        <f>H14+H29-H37-H50</f>
        <v>880828.04000000143</v>
      </c>
      <c r="I13" s="9"/>
      <c r="J13" s="9"/>
      <c r="K13" s="7"/>
      <c r="L13" s="7"/>
      <c r="M13" s="7"/>
      <c r="N13" s="7"/>
      <c r="O13" s="7"/>
    </row>
    <row r="14" spans="2:15" x14ac:dyDescent="0.25">
      <c r="B14" s="38" t="s">
        <v>9</v>
      </c>
      <c r="C14" s="38"/>
      <c r="D14" s="38"/>
      <c r="E14" s="38"/>
      <c r="F14" s="38"/>
      <c r="G14" s="17">
        <v>45358</v>
      </c>
      <c r="H14" s="2">
        <f>SUM(H15:H28)</f>
        <v>7060575.4700000007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26" t="s">
        <v>10</v>
      </c>
      <c r="C15" s="27"/>
      <c r="D15" s="27"/>
      <c r="E15" s="27"/>
      <c r="F15" s="28"/>
      <c r="G15" s="18"/>
      <c r="H15" s="10">
        <f>3434.67+389.49+515.44</f>
        <v>4339.6000000000004</v>
      </c>
      <c r="I15" s="25"/>
      <c r="J15" s="9"/>
      <c r="K15" s="6"/>
    </row>
    <row r="16" spans="2:15" x14ac:dyDescent="0.25">
      <c r="B16" s="26" t="s">
        <v>11</v>
      </c>
      <c r="C16" s="27"/>
      <c r="D16" s="27"/>
      <c r="E16" s="27"/>
      <c r="F16" s="28"/>
      <c r="G16" s="18"/>
      <c r="H16" s="10">
        <v>0</v>
      </c>
      <c r="I16" s="25"/>
      <c r="J16" s="9"/>
      <c r="K16" s="6"/>
    </row>
    <row r="17" spans="2:13" x14ac:dyDescent="0.25">
      <c r="B17" s="26" t="s">
        <v>12</v>
      </c>
      <c r="C17" s="27"/>
      <c r="D17" s="27"/>
      <c r="E17" s="27"/>
      <c r="F17" s="28"/>
      <c r="G17" s="18"/>
      <c r="H17" s="10">
        <v>0</v>
      </c>
      <c r="I17" s="25"/>
      <c r="J17" s="9"/>
      <c r="K17" s="6"/>
    </row>
    <row r="18" spans="2:13" x14ac:dyDescent="0.25">
      <c r="B18" s="26" t="s">
        <v>13</v>
      </c>
      <c r="C18" s="27"/>
      <c r="D18" s="27"/>
      <c r="E18" s="27"/>
      <c r="F18" s="28"/>
      <c r="G18" s="18"/>
      <c r="H18" s="8">
        <f>1735350-1572288.38+3843.48-21976.86-35411.02+1735350+6600</f>
        <v>1851467.2200000002</v>
      </c>
      <c r="I18" s="25"/>
      <c r="J18" s="9"/>
      <c r="K18" s="6"/>
      <c r="L18" s="6"/>
    </row>
    <row r="19" spans="2:13" x14ac:dyDescent="0.25">
      <c r="B19" s="26" t="s">
        <v>14</v>
      </c>
      <c r="C19" s="27"/>
      <c r="D19" s="27"/>
      <c r="E19" s="27"/>
      <c r="F19" s="28"/>
      <c r="G19" s="18"/>
      <c r="H19" s="8">
        <v>0</v>
      </c>
      <c r="I19" s="25"/>
      <c r="J19" s="9"/>
      <c r="K19" s="6"/>
      <c r="L19" s="6"/>
    </row>
    <row r="20" spans="2:13" x14ac:dyDescent="0.25">
      <c r="B20" s="26" t="s">
        <v>15</v>
      </c>
      <c r="C20" s="27"/>
      <c r="D20" s="27"/>
      <c r="E20" s="27"/>
      <c r="F20" s="28"/>
      <c r="G20" s="18"/>
      <c r="H20" s="8">
        <f>556088.5</f>
        <v>556088.5</v>
      </c>
      <c r="I20" s="25"/>
      <c r="J20" s="9"/>
    </row>
    <row r="21" spans="2:13" x14ac:dyDescent="0.25">
      <c r="B21" s="26" t="s">
        <v>16</v>
      </c>
      <c r="C21" s="27"/>
      <c r="D21" s="27"/>
      <c r="E21" s="27"/>
      <c r="F21" s="28"/>
      <c r="G21" s="18"/>
      <c r="H21" s="8">
        <v>0</v>
      </c>
      <c r="I21" s="25"/>
      <c r="J21" s="9"/>
    </row>
    <row r="22" spans="2:13" x14ac:dyDescent="0.25">
      <c r="B22" s="26" t="s">
        <v>17</v>
      </c>
      <c r="C22" s="27"/>
      <c r="D22" s="27"/>
      <c r="E22" s="27"/>
      <c r="F22" s="28"/>
      <c r="G22" s="18"/>
      <c r="H22" s="8">
        <f>3082862.76</f>
        <v>3082862.76</v>
      </c>
      <c r="I22" s="25"/>
      <c r="J22" s="9"/>
      <c r="K22" s="6"/>
    </row>
    <row r="23" spans="2:13" x14ac:dyDescent="0.25">
      <c r="B23" s="26" t="s">
        <v>18</v>
      </c>
      <c r="C23" s="27"/>
      <c r="D23" s="27"/>
      <c r="E23" s="27"/>
      <c r="F23" s="28"/>
      <c r="G23" s="18"/>
      <c r="H23" s="8">
        <v>0</v>
      </c>
      <c r="I23" s="25"/>
      <c r="J23" s="9"/>
      <c r="K23" s="6"/>
    </row>
    <row r="24" spans="2:13" x14ac:dyDescent="0.25">
      <c r="B24" s="26" t="s">
        <v>19</v>
      </c>
      <c r="C24" s="27"/>
      <c r="D24" s="27"/>
      <c r="E24" s="27"/>
      <c r="F24" s="28"/>
      <c r="G24" s="18"/>
      <c r="H24" s="8">
        <f>4465000-3955295.32+1317416.67-1161097.42-209645.38+170909.27-144480+1317416.67-334055.2-1434151.96+1317416.67</f>
        <v>1349434.0000000002</v>
      </c>
      <c r="I24" s="25"/>
      <c r="J24" s="9"/>
      <c r="K24" s="9"/>
      <c r="L24" s="6"/>
      <c r="M24" s="6"/>
    </row>
    <row r="25" spans="2:13" x14ac:dyDescent="0.25">
      <c r="B25" s="26" t="s">
        <v>20</v>
      </c>
      <c r="C25" s="27"/>
      <c r="D25" s="27"/>
      <c r="E25" s="27"/>
      <c r="F25" s="28"/>
      <c r="G25" s="18"/>
      <c r="H25" s="8">
        <v>0</v>
      </c>
      <c r="I25" s="25"/>
      <c r="J25" s="9"/>
      <c r="K25" s="9"/>
      <c r="L25" s="6"/>
    </row>
    <row r="26" spans="2:13" x14ac:dyDescent="0.25">
      <c r="B26" s="26" t="s">
        <v>21</v>
      </c>
      <c r="C26" s="27"/>
      <c r="D26" s="27"/>
      <c r="E26" s="27"/>
      <c r="F26" s="28"/>
      <c r="G26" s="18"/>
      <c r="H26" s="8">
        <v>0</v>
      </c>
      <c r="I26" s="25"/>
      <c r="J26" s="9"/>
      <c r="K26" s="6"/>
    </row>
    <row r="27" spans="2:13" x14ac:dyDescent="0.25">
      <c r="B27" s="26" t="s">
        <v>22</v>
      </c>
      <c r="C27" s="27"/>
      <c r="D27" s="27"/>
      <c r="E27" s="27"/>
      <c r="F27" s="28"/>
      <c r="G27" s="18"/>
      <c r="H27" s="8">
        <v>0</v>
      </c>
      <c r="I27" s="25"/>
      <c r="J27" s="9"/>
      <c r="K27" s="6"/>
      <c r="L27" s="6"/>
    </row>
    <row r="28" spans="2:13" x14ac:dyDescent="0.25">
      <c r="B28" s="26" t="s">
        <v>30</v>
      </c>
      <c r="C28" s="27"/>
      <c r="D28" s="27"/>
      <c r="E28" s="27"/>
      <c r="F28" s="28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</f>
        <v>216383.39000000013</v>
      </c>
      <c r="I28" s="25"/>
      <c r="J28" s="9"/>
      <c r="K28" s="6"/>
      <c r="L28" s="6"/>
    </row>
    <row r="29" spans="2:13" x14ac:dyDescent="0.25">
      <c r="B29" s="29" t="s">
        <v>23</v>
      </c>
      <c r="C29" s="30"/>
      <c r="D29" s="30"/>
      <c r="E29" s="30"/>
      <c r="F29" s="31"/>
      <c r="G29" s="17">
        <v>45358</v>
      </c>
      <c r="H29" s="2">
        <f>H30+H31+H32+H33+H35+H36+H34</f>
        <v>437176.73</v>
      </c>
      <c r="I29" s="9"/>
      <c r="J29" s="9"/>
      <c r="K29" s="6"/>
    </row>
    <row r="30" spans="2:13" x14ac:dyDescent="0.25">
      <c r="B30" s="26" t="s">
        <v>10</v>
      </c>
      <c r="C30" s="27"/>
      <c r="D30" s="27"/>
      <c r="E30" s="27"/>
      <c r="F30" s="28"/>
      <c r="G30" s="19"/>
      <c r="H30" s="10">
        <v>0</v>
      </c>
      <c r="I30" s="9"/>
      <c r="J30" s="9"/>
      <c r="K30" s="6"/>
    </row>
    <row r="31" spans="2:13" x14ac:dyDescent="0.25">
      <c r="B31" s="26" t="s">
        <v>13</v>
      </c>
      <c r="C31" s="27"/>
      <c r="D31" s="27"/>
      <c r="E31" s="27"/>
      <c r="F31" s="28"/>
      <c r="G31" s="19"/>
      <c r="H31" s="8">
        <f>220299.99-212535.19+220299.99</f>
        <v>228064.78999999998</v>
      </c>
      <c r="I31" s="9"/>
      <c r="J31" s="9"/>
      <c r="K31" s="6"/>
    </row>
    <row r="32" spans="2:13" x14ac:dyDescent="0.25">
      <c r="B32" s="26" t="s">
        <v>19</v>
      </c>
      <c r="C32" s="27"/>
      <c r="D32" s="27"/>
      <c r="E32" s="27"/>
      <c r="F32" s="28"/>
      <c r="G32" s="19"/>
      <c r="H32" s="8">
        <f>600000-532311.62+74250-90000+36083.33+36083.33+74250-115172.1+74250</f>
        <v>157432.94</v>
      </c>
      <c r="I32" s="9"/>
      <c r="J32" s="9"/>
      <c r="K32" s="6"/>
      <c r="L32" s="6"/>
      <c r="M32" s="6"/>
    </row>
    <row r="33" spans="2:12" x14ac:dyDescent="0.25">
      <c r="B33" s="26" t="s">
        <v>21</v>
      </c>
      <c r="C33" s="27"/>
      <c r="D33" s="27"/>
      <c r="E33" s="27"/>
      <c r="F33" s="28"/>
      <c r="G33" s="19"/>
      <c r="H33" s="8">
        <v>0</v>
      </c>
      <c r="I33" s="9"/>
      <c r="J33" s="9"/>
    </row>
    <row r="34" spans="2:12" x14ac:dyDescent="0.25">
      <c r="B34" s="26" t="s">
        <v>11</v>
      </c>
      <c r="C34" s="27"/>
      <c r="D34" s="27"/>
      <c r="E34" s="27"/>
      <c r="F34" s="28"/>
      <c r="G34" s="19"/>
      <c r="H34" s="8">
        <v>0</v>
      </c>
      <c r="I34" s="9"/>
      <c r="J34" s="9"/>
    </row>
    <row r="35" spans="2:12" x14ac:dyDescent="0.25">
      <c r="B35" s="26" t="s">
        <v>22</v>
      </c>
      <c r="C35" s="27"/>
      <c r="D35" s="27"/>
      <c r="E35" s="27"/>
      <c r="F35" s="28"/>
      <c r="G35" s="19"/>
      <c r="H35" s="8">
        <v>0</v>
      </c>
      <c r="I35" s="9"/>
      <c r="J35" s="9"/>
    </row>
    <row r="36" spans="2:12" x14ac:dyDescent="0.25">
      <c r="B36" s="26" t="s">
        <v>30</v>
      </c>
      <c r="C36" s="27"/>
      <c r="D36" s="27"/>
      <c r="E36" s="27"/>
      <c r="F36" s="28"/>
      <c r="G36" s="19"/>
      <c r="H36" s="8">
        <f>3518+5588+5588+24835+8300+3850</f>
        <v>51679</v>
      </c>
      <c r="I36" s="9"/>
      <c r="J36" s="9"/>
    </row>
    <row r="37" spans="2:12" x14ac:dyDescent="0.25">
      <c r="B37" s="46" t="s">
        <v>24</v>
      </c>
      <c r="C37" s="47"/>
      <c r="D37" s="47"/>
      <c r="E37" s="47"/>
      <c r="F37" s="48"/>
      <c r="G37" s="20">
        <v>45358</v>
      </c>
      <c r="H37" s="3">
        <f>SUM(H38:H49)</f>
        <v>6402367.1799999997</v>
      </c>
      <c r="I37" s="9"/>
      <c r="J37" s="9"/>
    </row>
    <row r="38" spans="2:12" x14ac:dyDescent="0.25">
      <c r="B38" s="26" t="s">
        <v>10</v>
      </c>
      <c r="C38" s="27"/>
      <c r="D38" s="27"/>
      <c r="E38" s="27"/>
      <c r="F38" s="28"/>
      <c r="G38" s="18"/>
      <c r="H38" s="10">
        <v>0</v>
      </c>
      <c r="I38" s="9"/>
      <c r="J38" s="9"/>
    </row>
    <row r="39" spans="2:12" x14ac:dyDescent="0.25">
      <c r="B39" s="26" t="s">
        <v>11</v>
      </c>
      <c r="C39" s="27"/>
      <c r="D39" s="27"/>
      <c r="E39" s="27"/>
      <c r="F39" s="28"/>
      <c r="G39" s="18"/>
      <c r="H39" s="10">
        <v>0</v>
      </c>
      <c r="I39" s="9"/>
      <c r="J39" s="9"/>
    </row>
    <row r="40" spans="2:12" x14ac:dyDescent="0.25">
      <c r="B40" s="26" t="s">
        <v>12</v>
      </c>
      <c r="C40" s="27"/>
      <c r="D40" s="27"/>
      <c r="E40" s="27"/>
      <c r="F40" s="28"/>
      <c r="G40" s="18"/>
      <c r="H40" s="10">
        <v>0</v>
      </c>
      <c r="I40" s="9"/>
      <c r="J40" s="9"/>
    </row>
    <row r="41" spans="2:12" x14ac:dyDescent="0.25">
      <c r="B41" s="26" t="s">
        <v>13</v>
      </c>
      <c r="C41" s="27"/>
      <c r="D41" s="27"/>
      <c r="E41" s="27"/>
      <c r="F41" s="28"/>
      <c r="G41" s="18"/>
      <c r="H41" s="10">
        <f>1630830.68</f>
        <v>1630830.68</v>
      </c>
      <c r="I41" s="9"/>
      <c r="J41" s="23"/>
      <c r="K41" s="6"/>
      <c r="L41" s="6"/>
    </row>
    <row r="42" spans="2:12" x14ac:dyDescent="0.25">
      <c r="B42" s="26" t="s">
        <v>14</v>
      </c>
      <c r="C42" s="27"/>
      <c r="D42" s="27"/>
      <c r="E42" s="27"/>
      <c r="F42" s="28"/>
      <c r="G42" s="18"/>
      <c r="H42" s="10">
        <v>0</v>
      </c>
      <c r="I42" s="9"/>
      <c r="J42" s="9"/>
      <c r="L42" s="6"/>
    </row>
    <row r="43" spans="2:12" x14ac:dyDescent="0.25">
      <c r="B43" s="26" t="s">
        <v>15</v>
      </c>
      <c r="C43" s="27"/>
      <c r="D43" s="27"/>
      <c r="E43" s="27"/>
      <c r="F43" s="28"/>
      <c r="G43" s="18"/>
      <c r="H43" s="8">
        <f>556088.5</f>
        <v>556088.5</v>
      </c>
      <c r="I43" s="9"/>
      <c r="J43" s="9"/>
    </row>
    <row r="44" spans="2:12" x14ac:dyDescent="0.25">
      <c r="B44" s="26" t="s">
        <v>16</v>
      </c>
      <c r="C44" s="27"/>
      <c r="D44" s="27"/>
      <c r="E44" s="27"/>
      <c r="F44" s="28"/>
      <c r="G44" s="18"/>
      <c r="H44" s="8">
        <v>0</v>
      </c>
      <c r="I44" s="9"/>
      <c r="J44" s="9"/>
      <c r="L44" s="6"/>
    </row>
    <row r="45" spans="2:12" x14ac:dyDescent="0.25">
      <c r="B45" s="26" t="s">
        <v>17</v>
      </c>
      <c r="C45" s="27"/>
      <c r="D45" s="27"/>
      <c r="E45" s="27"/>
      <c r="F45" s="28"/>
      <c r="G45" s="18"/>
      <c r="H45" s="8">
        <f>3082862.76</f>
        <v>3082862.76</v>
      </c>
      <c r="I45" s="9"/>
      <c r="J45" s="9"/>
    </row>
    <row r="46" spans="2:12" x14ac:dyDescent="0.25">
      <c r="B46" s="26" t="s">
        <v>18</v>
      </c>
      <c r="C46" s="27"/>
      <c r="D46" s="27"/>
      <c r="E46" s="27"/>
      <c r="F46" s="28"/>
      <c r="G46" s="18"/>
      <c r="H46" s="8">
        <v>0</v>
      </c>
      <c r="I46" s="9"/>
      <c r="J46" s="9"/>
    </row>
    <row r="47" spans="2:12" x14ac:dyDescent="0.25">
      <c r="B47" s="26" t="s">
        <v>19</v>
      </c>
      <c r="C47" s="27"/>
      <c r="D47" s="27"/>
      <c r="E47" s="27"/>
      <c r="F47" s="28"/>
      <c r="G47" s="18"/>
      <c r="H47" s="8">
        <f>180698.3+951786.44+100.5</f>
        <v>1132585.24</v>
      </c>
      <c r="I47" s="9"/>
      <c r="J47" s="9"/>
    </row>
    <row r="48" spans="2:12" x14ac:dyDescent="0.25">
      <c r="B48" s="26" t="s">
        <v>21</v>
      </c>
      <c r="C48" s="27"/>
      <c r="D48" s="27"/>
      <c r="E48" s="27"/>
      <c r="F48" s="28"/>
      <c r="G48" s="18"/>
      <c r="H48" s="8">
        <v>0</v>
      </c>
      <c r="I48" s="9"/>
      <c r="J48" s="9"/>
    </row>
    <row r="49" spans="2:12" x14ac:dyDescent="0.25">
      <c r="B49" s="26" t="s">
        <v>22</v>
      </c>
      <c r="C49" s="27"/>
      <c r="D49" s="27"/>
      <c r="E49" s="27"/>
      <c r="F49" s="28"/>
      <c r="G49" s="18"/>
      <c r="H49" s="8">
        <v>0</v>
      </c>
      <c r="I49" s="9"/>
      <c r="J49" s="9"/>
      <c r="K49" s="6"/>
    </row>
    <row r="50" spans="2:12" x14ac:dyDescent="0.25">
      <c r="B50" s="46" t="s">
        <v>25</v>
      </c>
      <c r="C50" s="47"/>
      <c r="D50" s="47"/>
      <c r="E50" s="47"/>
      <c r="F50" s="48"/>
      <c r="G50" s="20">
        <v>45358</v>
      </c>
      <c r="H50" s="3">
        <f>SUM(H51:H56)</f>
        <v>214556.98</v>
      </c>
      <c r="I50" s="9"/>
      <c r="J50" s="9"/>
    </row>
    <row r="51" spans="2:12" x14ac:dyDescent="0.25">
      <c r="B51" s="26" t="s">
        <v>10</v>
      </c>
      <c r="C51" s="27"/>
      <c r="D51" s="27"/>
      <c r="E51" s="27"/>
      <c r="F51" s="28"/>
      <c r="G51" s="19"/>
      <c r="H51" s="10">
        <v>0</v>
      </c>
      <c r="I51" s="9"/>
      <c r="J51" s="9"/>
    </row>
    <row r="52" spans="2:12" x14ac:dyDescent="0.25">
      <c r="B52" s="26" t="s">
        <v>13</v>
      </c>
      <c r="C52" s="27"/>
      <c r="D52" s="27"/>
      <c r="E52" s="27"/>
      <c r="F52" s="28"/>
      <c r="G52" s="19"/>
      <c r="H52" s="10">
        <f>173772.38</f>
        <v>173772.38</v>
      </c>
      <c r="I52" s="9"/>
      <c r="J52" s="23"/>
      <c r="K52" s="6"/>
    </row>
    <row r="53" spans="2:12" x14ac:dyDescent="0.25">
      <c r="B53" s="26" t="s">
        <v>19</v>
      </c>
      <c r="C53" s="27"/>
      <c r="D53" s="27"/>
      <c r="E53" s="27"/>
      <c r="F53" s="28"/>
      <c r="G53" s="19"/>
      <c r="H53" s="8">
        <f>3300+37484.6</f>
        <v>40784.6</v>
      </c>
      <c r="I53" s="9"/>
      <c r="J53" s="9"/>
    </row>
    <row r="54" spans="2:12" x14ac:dyDescent="0.25">
      <c r="B54" s="26" t="s">
        <v>21</v>
      </c>
      <c r="C54" s="27"/>
      <c r="D54" s="27"/>
      <c r="E54" s="27"/>
      <c r="F54" s="28"/>
      <c r="G54" s="19"/>
      <c r="H54" s="1">
        <v>0</v>
      </c>
      <c r="I54" s="9"/>
      <c r="J54" s="9"/>
      <c r="K54" s="6"/>
    </row>
    <row r="55" spans="2:12" x14ac:dyDescent="0.25">
      <c r="B55" s="26" t="s">
        <v>11</v>
      </c>
      <c r="C55" s="27"/>
      <c r="D55" s="27"/>
      <c r="E55" s="27"/>
      <c r="F55" s="28"/>
      <c r="G55" s="19"/>
      <c r="H55" s="1">
        <v>0</v>
      </c>
      <c r="I55" s="9"/>
      <c r="J55" s="9"/>
    </row>
    <row r="56" spans="2:12" x14ac:dyDescent="0.25">
      <c r="B56" s="26" t="s">
        <v>22</v>
      </c>
      <c r="C56" s="27"/>
      <c r="D56" s="27"/>
      <c r="E56" s="27"/>
      <c r="F56" s="28"/>
      <c r="G56" s="19"/>
      <c r="H56" s="1">
        <v>0</v>
      </c>
      <c r="I56" s="9"/>
      <c r="J56" s="9"/>
    </row>
    <row r="57" spans="2:12" x14ac:dyDescent="0.25">
      <c r="B57" s="42" t="s">
        <v>26</v>
      </c>
      <c r="C57" s="43"/>
      <c r="D57" s="43"/>
      <c r="E57" s="43"/>
      <c r="F57" s="44"/>
      <c r="G57" s="21">
        <v>45358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</f>
        <v>156858.63000000059</v>
      </c>
      <c r="I57" s="9"/>
      <c r="K57" s="6"/>
      <c r="L57" s="6"/>
    </row>
    <row r="58" spans="2:12" x14ac:dyDescent="0.25">
      <c r="B58" s="26" t="s">
        <v>27</v>
      </c>
      <c r="C58" s="27"/>
      <c r="D58" s="27"/>
      <c r="E58" s="27"/>
      <c r="F58" s="28"/>
      <c r="G58" s="19"/>
      <c r="H58" s="1">
        <v>9900</v>
      </c>
      <c r="I58" s="9"/>
      <c r="J58" s="9"/>
      <c r="L58" s="6"/>
    </row>
    <row r="59" spans="2:12" x14ac:dyDescent="0.25">
      <c r="B59" s="49" t="s">
        <v>28</v>
      </c>
      <c r="C59" s="50"/>
      <c r="D59" s="50"/>
      <c r="E59" s="50"/>
      <c r="F59" s="51"/>
      <c r="G59" s="19"/>
      <c r="H59" s="5">
        <f>H14+H29-H37-H50+H57-H58</f>
        <v>1027786.670000002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5" t="s">
        <v>31</v>
      </c>
      <c r="C61" s="45"/>
      <c r="D61" s="45"/>
      <c r="E61" s="13"/>
      <c r="F61" s="13"/>
      <c r="G61" s="7"/>
      <c r="H61" s="11"/>
      <c r="I61" s="9"/>
      <c r="J61" s="9"/>
      <c r="K61" s="6"/>
    </row>
    <row r="63" spans="2:12" x14ac:dyDescent="0.25">
      <c r="B63" s="52" t="s">
        <v>32</v>
      </c>
      <c r="C63" s="53">
        <v>405944</v>
      </c>
      <c r="D63" s="54" t="s">
        <v>54</v>
      </c>
    </row>
    <row r="64" spans="2:12" x14ac:dyDescent="0.25">
      <c r="B64" s="52" t="s">
        <v>33</v>
      </c>
      <c r="C64" s="53">
        <v>44547.8</v>
      </c>
      <c r="D64" s="54" t="s">
        <v>55</v>
      </c>
    </row>
    <row r="65" spans="2:4" x14ac:dyDescent="0.25">
      <c r="B65" s="52" t="s">
        <v>33</v>
      </c>
      <c r="C65" s="53">
        <v>73616.399999999994</v>
      </c>
      <c r="D65" s="54" t="s">
        <v>56</v>
      </c>
    </row>
    <row r="66" spans="2:4" x14ac:dyDescent="0.25">
      <c r="B66" s="52" t="s">
        <v>34</v>
      </c>
      <c r="C66" s="53">
        <v>31980.3</v>
      </c>
      <c r="D66" s="54" t="s">
        <v>57</v>
      </c>
    </row>
    <row r="67" spans="2:4" x14ac:dyDescent="0.25">
      <c r="B67" s="56" t="s">
        <v>97</v>
      </c>
      <c r="C67" s="55">
        <f>SUM(C63:C66)</f>
        <v>556088.5</v>
      </c>
      <c r="D67" s="54"/>
    </row>
    <row r="68" spans="2:4" x14ac:dyDescent="0.25">
      <c r="B68" s="52" t="s">
        <v>35</v>
      </c>
      <c r="C68" s="53">
        <v>676396.8</v>
      </c>
      <c r="D68" s="54" t="s">
        <v>58</v>
      </c>
    </row>
    <row r="69" spans="2:4" x14ac:dyDescent="0.25">
      <c r="B69" s="52" t="s">
        <v>35</v>
      </c>
      <c r="C69" s="53">
        <v>436898.4</v>
      </c>
      <c r="D69" s="54" t="s">
        <v>59</v>
      </c>
    </row>
    <row r="70" spans="2:4" x14ac:dyDescent="0.25">
      <c r="B70" s="52" t="s">
        <v>36</v>
      </c>
      <c r="C70" s="53">
        <v>983720.88</v>
      </c>
      <c r="D70" s="54" t="s">
        <v>60</v>
      </c>
    </row>
    <row r="71" spans="2:4" x14ac:dyDescent="0.25">
      <c r="B71" s="52" t="s">
        <v>34</v>
      </c>
      <c r="C71" s="53">
        <v>123960</v>
      </c>
      <c r="D71" s="54" t="s">
        <v>61</v>
      </c>
    </row>
    <row r="72" spans="2:4" x14ac:dyDescent="0.25">
      <c r="B72" s="52" t="s">
        <v>37</v>
      </c>
      <c r="C72" s="53">
        <v>861886.68</v>
      </c>
      <c r="D72" s="54" t="s">
        <v>62</v>
      </c>
    </row>
    <row r="73" spans="2:4" x14ac:dyDescent="0.25">
      <c r="B73" s="56" t="s">
        <v>98</v>
      </c>
      <c r="C73" s="55">
        <f>SUM(C68:C72)</f>
        <v>3082862.7600000002</v>
      </c>
      <c r="D73" s="54"/>
    </row>
    <row r="74" spans="2:4" x14ac:dyDescent="0.25">
      <c r="B74" s="52" t="s">
        <v>38</v>
      </c>
      <c r="C74" s="53">
        <v>73480</v>
      </c>
      <c r="D74" s="54" t="s">
        <v>63</v>
      </c>
    </row>
    <row r="75" spans="2:4" x14ac:dyDescent="0.25">
      <c r="B75" s="52" t="s">
        <v>38</v>
      </c>
      <c r="C75" s="53">
        <v>9420</v>
      </c>
      <c r="D75" s="54" t="s">
        <v>64</v>
      </c>
    </row>
    <row r="76" spans="2:4" x14ac:dyDescent="0.25">
      <c r="B76" s="52" t="s">
        <v>38</v>
      </c>
      <c r="C76" s="53">
        <v>3000</v>
      </c>
      <c r="D76" s="54" t="s">
        <v>65</v>
      </c>
    </row>
    <row r="77" spans="2:4" x14ac:dyDescent="0.25">
      <c r="B77" s="52" t="s">
        <v>38</v>
      </c>
      <c r="C77" s="53">
        <v>39600</v>
      </c>
      <c r="D77" s="54" t="s">
        <v>66</v>
      </c>
    </row>
    <row r="78" spans="2:4" x14ac:dyDescent="0.25">
      <c r="B78" s="52" t="s">
        <v>39</v>
      </c>
      <c r="C78" s="53">
        <v>71570</v>
      </c>
      <c r="D78" s="54" t="s">
        <v>67</v>
      </c>
    </row>
    <row r="79" spans="2:4" x14ac:dyDescent="0.25">
      <c r="B79" s="52" t="s">
        <v>39</v>
      </c>
      <c r="C79" s="53">
        <v>8200</v>
      </c>
      <c r="D79" s="54" t="s">
        <v>67</v>
      </c>
    </row>
    <row r="80" spans="2:4" x14ac:dyDescent="0.25">
      <c r="B80" s="52" t="s">
        <v>39</v>
      </c>
      <c r="C80" s="53">
        <v>5000</v>
      </c>
      <c r="D80" s="54" t="s">
        <v>67</v>
      </c>
    </row>
    <row r="81" spans="2:4" x14ac:dyDescent="0.25">
      <c r="B81" s="52" t="s">
        <v>40</v>
      </c>
      <c r="C81" s="53">
        <v>80760</v>
      </c>
      <c r="D81" s="54" t="s">
        <v>68</v>
      </c>
    </row>
    <row r="82" spans="2:4" x14ac:dyDescent="0.25">
      <c r="B82" s="52" t="s">
        <v>39</v>
      </c>
      <c r="C82" s="53">
        <v>5000</v>
      </c>
      <c r="D82" s="54" t="s">
        <v>69</v>
      </c>
    </row>
    <row r="83" spans="2:4" x14ac:dyDescent="0.25">
      <c r="B83" s="52" t="s">
        <v>41</v>
      </c>
      <c r="C83" s="53">
        <v>300</v>
      </c>
      <c r="D83" s="54" t="s">
        <v>70</v>
      </c>
    </row>
    <row r="84" spans="2:4" x14ac:dyDescent="0.25">
      <c r="B84" s="52" t="s">
        <v>41</v>
      </c>
      <c r="C84" s="53">
        <v>480</v>
      </c>
      <c r="D84" s="54" t="s">
        <v>70</v>
      </c>
    </row>
    <row r="85" spans="2:4" x14ac:dyDescent="0.25">
      <c r="B85" s="52" t="s">
        <v>42</v>
      </c>
      <c r="C85" s="53">
        <v>9390</v>
      </c>
      <c r="D85" s="54" t="s">
        <v>71</v>
      </c>
    </row>
    <row r="86" spans="2:4" x14ac:dyDescent="0.25">
      <c r="B86" s="52" t="s">
        <v>43</v>
      </c>
      <c r="C86" s="53">
        <v>700</v>
      </c>
      <c r="D86" s="54" t="s">
        <v>72</v>
      </c>
    </row>
    <row r="87" spans="2:4" x14ac:dyDescent="0.25">
      <c r="B87" s="52" t="s">
        <v>43</v>
      </c>
      <c r="C87" s="53">
        <v>6670</v>
      </c>
      <c r="D87" s="54" t="s">
        <v>73</v>
      </c>
    </row>
    <row r="88" spans="2:4" x14ac:dyDescent="0.25">
      <c r="B88" s="52" t="s">
        <v>43</v>
      </c>
      <c r="C88" s="53">
        <v>450</v>
      </c>
      <c r="D88" s="54" t="s">
        <v>74</v>
      </c>
    </row>
    <row r="89" spans="2:4" x14ac:dyDescent="0.25">
      <c r="B89" s="52" t="s">
        <v>44</v>
      </c>
      <c r="C89" s="53">
        <v>67500</v>
      </c>
      <c r="D89" s="54" t="s">
        <v>75</v>
      </c>
    </row>
    <row r="90" spans="2:4" x14ac:dyDescent="0.25">
      <c r="B90" s="52" t="s">
        <v>45</v>
      </c>
      <c r="C90" s="53">
        <v>28731.599999999999</v>
      </c>
      <c r="D90" s="54" t="s">
        <v>76</v>
      </c>
    </row>
    <row r="91" spans="2:4" x14ac:dyDescent="0.25">
      <c r="B91" s="52" t="s">
        <v>46</v>
      </c>
      <c r="C91" s="53">
        <v>31944</v>
      </c>
      <c r="D91" s="54" t="s">
        <v>77</v>
      </c>
    </row>
    <row r="92" spans="2:4" x14ac:dyDescent="0.25">
      <c r="B92" s="52" t="s">
        <v>46</v>
      </c>
      <c r="C92" s="53">
        <v>52272</v>
      </c>
      <c r="D92" s="54" t="s">
        <v>78</v>
      </c>
    </row>
    <row r="93" spans="2:4" x14ac:dyDescent="0.25">
      <c r="B93" s="52" t="s">
        <v>46</v>
      </c>
      <c r="C93" s="53">
        <v>396.88</v>
      </c>
      <c r="D93" s="54" t="s">
        <v>79</v>
      </c>
    </row>
    <row r="94" spans="2:4" x14ac:dyDescent="0.25">
      <c r="B94" s="52" t="s">
        <v>46</v>
      </c>
      <c r="C94" s="53">
        <v>261.36</v>
      </c>
      <c r="D94" s="54" t="s">
        <v>80</v>
      </c>
    </row>
    <row r="95" spans="2:4" x14ac:dyDescent="0.25">
      <c r="B95" s="52" t="s">
        <v>46</v>
      </c>
      <c r="C95" s="53">
        <v>12351.68</v>
      </c>
      <c r="D95" s="54" t="s">
        <v>81</v>
      </c>
    </row>
    <row r="96" spans="2:4" x14ac:dyDescent="0.25">
      <c r="B96" s="52" t="s">
        <v>46</v>
      </c>
      <c r="C96" s="53">
        <v>667.92</v>
      </c>
      <c r="D96" s="54" t="s">
        <v>82</v>
      </c>
    </row>
    <row r="97" spans="2:4" x14ac:dyDescent="0.25">
      <c r="B97" s="52" t="s">
        <v>46</v>
      </c>
      <c r="C97" s="53">
        <v>52756</v>
      </c>
      <c r="D97" s="54" t="s">
        <v>83</v>
      </c>
    </row>
    <row r="98" spans="2:4" x14ac:dyDescent="0.25">
      <c r="B98" s="52" t="s">
        <v>47</v>
      </c>
      <c r="C98" s="53">
        <v>4200</v>
      </c>
      <c r="D98" s="54" t="s">
        <v>84</v>
      </c>
    </row>
    <row r="99" spans="2:4" x14ac:dyDescent="0.25">
      <c r="B99" s="52" t="s">
        <v>48</v>
      </c>
      <c r="C99" s="53">
        <v>6480</v>
      </c>
      <c r="D99" s="54" t="s">
        <v>85</v>
      </c>
    </row>
    <row r="100" spans="2:4" x14ac:dyDescent="0.25">
      <c r="B100" s="52" t="s">
        <v>49</v>
      </c>
      <c r="C100" s="53">
        <v>19575</v>
      </c>
      <c r="D100" s="54" t="s">
        <v>86</v>
      </c>
    </row>
    <row r="101" spans="2:4" x14ac:dyDescent="0.25">
      <c r="B101" s="52" t="s">
        <v>49</v>
      </c>
      <c r="C101" s="53">
        <v>38590</v>
      </c>
      <c r="D101" s="54" t="s">
        <v>87</v>
      </c>
    </row>
    <row r="102" spans="2:4" x14ac:dyDescent="0.25">
      <c r="B102" s="52" t="s">
        <v>50</v>
      </c>
      <c r="C102" s="53">
        <v>12600</v>
      </c>
      <c r="D102" s="54" t="s">
        <v>88</v>
      </c>
    </row>
    <row r="103" spans="2:4" x14ac:dyDescent="0.25">
      <c r="B103" s="52" t="s">
        <v>50</v>
      </c>
      <c r="C103" s="53">
        <v>1980</v>
      </c>
      <c r="D103" s="54" t="s">
        <v>88</v>
      </c>
    </row>
    <row r="104" spans="2:4" x14ac:dyDescent="0.25">
      <c r="B104" s="52" t="s">
        <v>50</v>
      </c>
      <c r="C104" s="53">
        <v>6160</v>
      </c>
      <c r="D104" s="54" t="s">
        <v>89</v>
      </c>
    </row>
    <row r="105" spans="2:4" x14ac:dyDescent="0.25">
      <c r="B105" s="52" t="s">
        <v>51</v>
      </c>
      <c r="C105" s="53">
        <v>29400</v>
      </c>
      <c r="D105" s="54" t="s">
        <v>90</v>
      </c>
    </row>
    <row r="106" spans="2:4" x14ac:dyDescent="0.25">
      <c r="B106" s="52" t="s">
        <v>51</v>
      </c>
      <c r="C106" s="53">
        <v>197500</v>
      </c>
      <c r="D106" s="54" t="s">
        <v>91</v>
      </c>
    </row>
    <row r="107" spans="2:4" x14ac:dyDescent="0.25">
      <c r="B107" s="52" t="s">
        <v>52</v>
      </c>
      <c r="C107" s="53">
        <v>74400</v>
      </c>
      <c r="D107" s="54" t="s">
        <v>92</v>
      </c>
    </row>
    <row r="108" spans="2:4" x14ac:dyDescent="0.25">
      <c r="B108" s="56" t="s">
        <v>99</v>
      </c>
      <c r="C108" s="55">
        <f>SUM(C74:C107)</f>
        <v>951786.44</v>
      </c>
      <c r="D108" s="54"/>
    </row>
    <row r="109" spans="2:4" x14ac:dyDescent="0.25">
      <c r="B109" s="52" t="s">
        <v>42</v>
      </c>
      <c r="C109" s="53">
        <v>4190</v>
      </c>
      <c r="D109" s="54" t="s">
        <v>71</v>
      </c>
    </row>
    <row r="110" spans="2:4" x14ac:dyDescent="0.25">
      <c r="B110" s="52" t="s">
        <v>43</v>
      </c>
      <c r="C110" s="53">
        <v>1045</v>
      </c>
      <c r="D110" s="54" t="s">
        <v>72</v>
      </c>
    </row>
    <row r="111" spans="2:4" x14ac:dyDescent="0.25">
      <c r="B111" s="52" t="s">
        <v>45</v>
      </c>
      <c r="C111" s="53">
        <v>2049.6</v>
      </c>
      <c r="D111" s="54" t="s">
        <v>76</v>
      </c>
    </row>
    <row r="112" spans="2:4" x14ac:dyDescent="0.25">
      <c r="B112" s="52" t="s">
        <v>47</v>
      </c>
      <c r="C112" s="53">
        <v>4200</v>
      </c>
      <c r="D112" s="54" t="s">
        <v>84</v>
      </c>
    </row>
    <row r="113" spans="2:4" x14ac:dyDescent="0.25">
      <c r="B113" s="52" t="s">
        <v>53</v>
      </c>
      <c r="C113" s="53">
        <v>2300</v>
      </c>
      <c r="D113" s="54" t="s">
        <v>93</v>
      </c>
    </row>
    <row r="114" spans="2:4" x14ac:dyDescent="0.25">
      <c r="B114" s="52" t="s">
        <v>53</v>
      </c>
      <c r="C114" s="53">
        <v>150</v>
      </c>
      <c r="D114" s="54" t="s">
        <v>93</v>
      </c>
    </row>
    <row r="115" spans="2:4" x14ac:dyDescent="0.25">
      <c r="B115" s="52" t="s">
        <v>50</v>
      </c>
      <c r="C115" s="53">
        <v>17520</v>
      </c>
      <c r="D115" s="54" t="s">
        <v>94</v>
      </c>
    </row>
    <row r="116" spans="2:4" x14ac:dyDescent="0.25">
      <c r="B116" s="52" t="s">
        <v>50</v>
      </c>
      <c r="C116" s="53">
        <v>4200</v>
      </c>
      <c r="D116" s="54" t="s">
        <v>95</v>
      </c>
    </row>
    <row r="117" spans="2:4" x14ac:dyDescent="0.25">
      <c r="B117" s="52" t="s">
        <v>50</v>
      </c>
      <c r="C117" s="53">
        <v>640</v>
      </c>
      <c r="D117" s="54" t="s">
        <v>88</v>
      </c>
    </row>
    <row r="118" spans="2:4" x14ac:dyDescent="0.25">
      <c r="B118" s="52" t="s">
        <v>50</v>
      </c>
      <c r="C118" s="53">
        <v>1190</v>
      </c>
      <c r="D118" s="54" t="s">
        <v>96</v>
      </c>
    </row>
    <row r="119" spans="2:4" x14ac:dyDescent="0.25">
      <c r="B119" s="56" t="s">
        <v>100</v>
      </c>
      <c r="C119" s="55">
        <f>SUM(C109:C118)</f>
        <v>37484.6</v>
      </c>
      <c r="D119" s="54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2024-03-11T13:39:09Z</dcterms:modified>
  <cp:category/>
  <cp:contentStatus/>
</cp:coreProperties>
</file>